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501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<sst xmlns="http://schemas.openxmlformats.org/spreadsheetml/2006/main" count="106" uniqueCount="46">
  <si>
    <t>Kosten in der Ferkelerzeugung im Vergleich</t>
  </si>
  <si>
    <t>Direktkosten</t>
  </si>
  <si>
    <t>- Bestandsergänzung</t>
  </si>
  <si>
    <t>% =</t>
  </si>
  <si>
    <t xml:space="preserve"> dt/Sau</t>
  </si>
  <si>
    <t xml:space="preserve"> EUR/dt</t>
  </si>
  <si>
    <t>- Sauenfutter</t>
  </si>
  <si>
    <t xml:space="preserve"> *</t>
  </si>
  <si>
    <t xml:space="preserve">  =</t>
  </si>
  <si>
    <t>- Ferkelfutter</t>
  </si>
  <si>
    <t>- Tierarzt/Medikamente.</t>
  </si>
  <si>
    <t>- Eber, Besamung</t>
  </si>
  <si>
    <t>- Energie/Wasser/var. MK</t>
  </si>
  <si>
    <t>- Risiko, Verlustansatz</t>
  </si>
  <si>
    <t>- Vermarktungskosten</t>
  </si>
  <si>
    <t>EUR/St. =</t>
  </si>
  <si>
    <t>SUMME Direktkosten</t>
  </si>
  <si>
    <t>kg Verkaufsgewicht</t>
  </si>
  <si>
    <t xml:space="preserve">Gebäudekosten </t>
  </si>
  <si>
    <t>EUR/Sauenplatz x</t>
  </si>
  <si>
    <t>EUR/Jungsau x</t>
  </si>
  <si>
    <t>a) Großer Bestand / neue Gebäude</t>
  </si>
  <si>
    <t>Sonstige Festkosten</t>
  </si>
  <si>
    <t>EUR/Betrieb :</t>
  </si>
  <si>
    <t>Sauen =</t>
  </si>
  <si>
    <t>Lohnanspruch</t>
  </si>
  <si>
    <t xml:space="preserve"> (Incl. Aufzucht)</t>
  </si>
  <si>
    <t>AKh/Sau x</t>
  </si>
  <si>
    <t>EUR/AKh =</t>
  </si>
  <si>
    <t>Sau</t>
  </si>
  <si>
    <t>EUR/</t>
  </si>
  <si>
    <t>Ferkel</t>
  </si>
  <si>
    <t>Gesamtkosten</t>
  </si>
  <si>
    <t>abzüglich Altsau</t>
  </si>
  <si>
    <t>EUR/Altsau x</t>
  </si>
  <si>
    <t xml:space="preserve">Erzeugungskosten incl. </t>
  </si>
  <si>
    <t>% MWSt.</t>
  </si>
  <si>
    <t>Zinsen Vieh-/Umlaufverm.</t>
  </si>
  <si>
    <t>Erzeugungskosten ohne MWSt.</t>
  </si>
  <si>
    <t>Nötige Notierung bei</t>
  </si>
  <si>
    <t>Zuschläge Mehrgewicht:</t>
  </si>
  <si>
    <t>EUR/kg</t>
  </si>
  <si>
    <t>b) kleiner Bestand / alte Gebäude</t>
  </si>
  <si>
    <t>Verkaufte Ferkel / Sau / Jahr:</t>
  </si>
  <si>
    <t>- Beiträge  (TSK,Ring), Sonstiges</t>
  </si>
  <si>
    <t>kg - incl. Zuschläge für Menge/Qualität/Impfungen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</si>
</sst>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_)"/>
    <numFmt numFmtId="166" formatCode="0.00_)"/>
    <numFmt numFmtId="167" formatCode="0.0"/>
  </numFmts>
  <fonts count="7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2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3" xfId="0" applyFont="1" applyFill="1" applyBorder="1" applyAlignment="1">
      <alignment/>
    </xf>
    <xf numFmtId="0" fontId="6" fillId="0" borderId="0" xfId="0" applyFont="1" applyFill="1" applyAlignment="1">
      <alignment/>
    </xf>
    <xf numFmtId="49" fontId="6" fillId="0" borderId="3" xfId="0" applyNumberFormat="1" applyFont="1" applyFill="1" applyBorder="1" applyAlignment="1" applyProtection="1">
      <alignment/>
      <protection/>
    </xf>
    <xf numFmtId="165" fontId="6" fillId="0" borderId="0" xfId="0" applyNumberFormat="1" applyFont="1" applyFill="1" applyAlignment="1" applyProtection="1">
      <alignment/>
      <protection/>
    </xf>
    <xf numFmtId="49" fontId="6" fillId="0" borderId="4" xfId="0" applyNumberFormat="1" applyFont="1" applyFill="1" applyBorder="1" applyAlignment="1" applyProtection="1">
      <alignment/>
      <protection/>
    </xf>
    <xf numFmtId="0" fontId="6" fillId="0" borderId="5" xfId="0" applyFont="1" applyFill="1" applyBorder="1" applyAlignment="1">
      <alignment/>
    </xf>
    <xf numFmtId="0" fontId="1" fillId="0" borderId="3" xfId="0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Fill="1" applyAlignment="1" applyProtection="1">
      <alignment/>
      <protection/>
    </xf>
    <xf numFmtId="3" fontId="1" fillId="0" borderId="0" xfId="0" applyNumberFormat="1" applyFont="1" applyFill="1" applyAlignment="1" applyProtection="1">
      <alignment/>
      <protection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6" fillId="0" borderId="5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5" xfId="0" applyNumberFormat="1" applyFont="1" applyBorder="1" applyAlignment="1">
      <alignment/>
    </xf>
    <xf numFmtId="3" fontId="6" fillId="0" borderId="5" xfId="0" applyNumberFormat="1" applyFont="1" applyFill="1" applyBorder="1" applyAlignment="1" applyProtection="1">
      <alignment/>
      <protection locked="0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2" fontId="5" fillId="0" borderId="3" xfId="0" applyNumberFormat="1" applyFont="1" applyBorder="1" applyAlignment="1">
      <alignment/>
    </xf>
    <xf numFmtId="0" fontId="6" fillId="0" borderId="5" xfId="0" applyFont="1" applyFill="1" applyBorder="1" applyAlignment="1" applyProtection="1">
      <alignment/>
      <protection/>
    </xf>
    <xf numFmtId="0" fontId="6" fillId="0" borderId="5" xfId="0" applyFont="1" applyFill="1" applyBorder="1" applyAlignment="1" applyProtection="1">
      <alignment/>
      <protection/>
    </xf>
    <xf numFmtId="3" fontId="1" fillId="0" borderId="5" xfId="0" applyNumberFormat="1" applyFont="1" applyFill="1" applyBorder="1" applyAlignment="1" applyProtection="1">
      <alignment/>
      <protection/>
    </xf>
    <xf numFmtId="2" fontId="5" fillId="0" borderId="4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167" fontId="4" fillId="2" borderId="3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164" fontId="6" fillId="2" borderId="0" xfId="0" applyNumberFormat="1" applyFont="1" applyFill="1" applyAlignment="1" applyProtection="1">
      <alignment/>
      <protection locked="0"/>
    </xf>
    <xf numFmtId="165" fontId="6" fillId="2" borderId="0" xfId="0" applyNumberFormat="1" applyFont="1" applyFill="1" applyBorder="1" applyAlignment="1" applyProtection="1">
      <alignment/>
      <protection locked="0"/>
    </xf>
    <xf numFmtId="166" fontId="6" fillId="2" borderId="0" xfId="0" applyNumberFormat="1" applyFont="1" applyFill="1" applyBorder="1" applyAlignment="1" applyProtection="1">
      <alignment/>
      <protection locked="0"/>
    </xf>
    <xf numFmtId="3" fontId="6" fillId="2" borderId="0" xfId="0" applyNumberFormat="1" applyFont="1" applyFill="1" applyAlignment="1" applyProtection="1">
      <alignment/>
      <protection locked="0"/>
    </xf>
    <xf numFmtId="166" fontId="6" fillId="2" borderId="5" xfId="0" applyNumberFormat="1" applyFont="1" applyFill="1" applyBorder="1" applyAlignment="1" applyProtection="1">
      <alignment/>
      <protection locked="0"/>
    </xf>
    <xf numFmtId="3" fontId="5" fillId="2" borderId="0" xfId="0" applyNumberFormat="1" applyFont="1" applyFill="1" applyAlignment="1">
      <alignment/>
    </xf>
    <xf numFmtId="164" fontId="6" fillId="2" borderId="5" xfId="0" applyNumberFormat="1" applyFont="1" applyFill="1" applyBorder="1" applyAlignment="1" applyProtection="1">
      <alignment/>
      <protection locked="0"/>
    </xf>
    <xf numFmtId="2" fontId="5" fillId="2" borderId="0" xfId="0" applyNumberFormat="1" applyFont="1" applyFill="1" applyAlignment="1">
      <alignment/>
    </xf>
    <xf numFmtId="0" fontId="5" fillId="2" borderId="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showGridLines="0" tabSelected="1" workbookViewId="0" topLeftCell="A1">
      <selection activeCell="J28" sqref="J28"/>
    </sheetView>
  </sheetViews>
  <sheetFormatPr defaultColWidth="11.421875" defaultRowHeight="12.75"/>
  <cols>
    <col min="1" max="1" width="25.140625" style="2" customWidth="1"/>
    <col min="2" max="2" width="9.8515625" style="2" customWidth="1"/>
    <col min="3" max="3" width="18.8515625" style="2" customWidth="1"/>
    <col min="4" max="4" width="9.28125" style="2" customWidth="1"/>
    <col min="5" max="5" width="11.421875" style="2" customWidth="1"/>
    <col min="6" max="6" width="10.421875" style="26" customWidth="1"/>
    <col min="7" max="7" width="8.8515625" style="2" customWidth="1"/>
    <col min="8" max="16384" width="11.421875" style="2" customWidth="1"/>
  </cols>
  <sheetData>
    <row r="1" spans="1:6" s="1" customFormat="1" ht="18">
      <c r="A1" s="3" t="s">
        <v>0</v>
      </c>
      <c r="E1" s="20">
        <f ca="1">TODAY()</f>
        <v>40564</v>
      </c>
      <c r="F1" s="21"/>
    </row>
    <row r="3" spans="1:6" s="1" customFormat="1" ht="15.75">
      <c r="A3" s="4" t="s">
        <v>21</v>
      </c>
      <c r="F3" s="21"/>
    </row>
    <row r="4" spans="2:7" s="1" customFormat="1" ht="15.75">
      <c r="B4" s="5"/>
      <c r="C4" s="5" t="s">
        <v>43</v>
      </c>
      <c r="E4" s="5"/>
      <c r="F4" s="22"/>
      <c r="G4" s="42">
        <v>22</v>
      </c>
    </row>
    <row r="5" spans="1:7" ht="15">
      <c r="A5" s="5"/>
      <c r="B5" s="43">
        <v>30</v>
      </c>
      <c r="C5" s="5" t="s">
        <v>17</v>
      </c>
      <c r="D5" s="5"/>
      <c r="E5" s="5"/>
      <c r="F5" s="27" t="s">
        <v>30</v>
      </c>
      <c r="G5" s="33" t="s">
        <v>30</v>
      </c>
    </row>
    <row r="6" spans="1:7" ht="15.75">
      <c r="A6" s="6" t="s">
        <v>1</v>
      </c>
      <c r="B6" s="7"/>
      <c r="C6" s="7"/>
      <c r="D6" s="7"/>
      <c r="E6" s="7"/>
      <c r="F6" s="28" t="s">
        <v>29</v>
      </c>
      <c r="G6" s="34" t="s">
        <v>31</v>
      </c>
    </row>
    <row r="7" spans="1:7" ht="15">
      <c r="A7" s="8" t="s">
        <v>2</v>
      </c>
      <c r="B7" s="44">
        <v>350</v>
      </c>
      <c r="C7" s="9" t="s">
        <v>20</v>
      </c>
      <c r="D7" s="10">
        <v>40</v>
      </c>
      <c r="E7" s="9" t="s">
        <v>3</v>
      </c>
      <c r="F7" s="23">
        <f>B7*D7/100</f>
        <v>140</v>
      </c>
      <c r="G7" s="35">
        <f>+F7/G$4</f>
        <v>6.363636363636363</v>
      </c>
    </row>
    <row r="8" spans="1:7" ht="15">
      <c r="A8" s="11"/>
      <c r="B8" s="9" t="s">
        <v>4</v>
      </c>
      <c r="C8" s="12"/>
      <c r="D8" s="9" t="s">
        <v>5</v>
      </c>
      <c r="E8" s="12"/>
      <c r="F8" s="23"/>
      <c r="G8" s="33"/>
    </row>
    <row r="9" spans="1:7" ht="15">
      <c r="A9" s="13" t="s">
        <v>6</v>
      </c>
      <c r="B9" s="45">
        <v>12</v>
      </c>
      <c r="C9" s="9" t="s">
        <v>7</v>
      </c>
      <c r="D9" s="46">
        <v>26</v>
      </c>
      <c r="E9" s="9" t="s">
        <v>8</v>
      </c>
      <c r="F9" s="23">
        <f>D9*B9</f>
        <v>312</v>
      </c>
      <c r="G9" s="35">
        <f>+F9/G$4</f>
        <v>14.181818181818182</v>
      </c>
    </row>
    <row r="10" spans="1:7" ht="15">
      <c r="A10" s="13" t="s">
        <v>9</v>
      </c>
      <c r="B10" s="14">
        <f>+G4*0.43</f>
        <v>9.459999999999999</v>
      </c>
      <c r="C10" s="9" t="s">
        <v>7</v>
      </c>
      <c r="D10" s="46">
        <v>32</v>
      </c>
      <c r="E10" s="9" t="s">
        <v>8</v>
      </c>
      <c r="F10" s="23">
        <f>D10*B10</f>
        <v>302.71999999999997</v>
      </c>
      <c r="G10" s="35">
        <f>+F10/G$4</f>
        <v>13.759999999999998</v>
      </c>
    </row>
    <row r="11" spans="1:7" ht="15">
      <c r="A11" s="13" t="s">
        <v>10</v>
      </c>
      <c r="B11" s="12"/>
      <c r="C11" s="12"/>
      <c r="D11" s="12"/>
      <c r="E11" s="12"/>
      <c r="F11" s="47">
        <v>110</v>
      </c>
      <c r="G11" s="35">
        <f>+F11/G$4</f>
        <v>5</v>
      </c>
    </row>
    <row r="12" spans="1:7" ht="15">
      <c r="A12" s="13" t="s">
        <v>11</v>
      </c>
      <c r="B12" s="12"/>
      <c r="C12" s="12"/>
      <c r="D12" s="12"/>
      <c r="E12" s="12"/>
      <c r="F12" s="47">
        <v>28</v>
      </c>
      <c r="G12" s="33"/>
    </row>
    <row r="13" spans="1:7" ht="15">
      <c r="A13" s="13" t="s">
        <v>12</v>
      </c>
      <c r="B13" s="12"/>
      <c r="C13" s="12"/>
      <c r="D13" s="12"/>
      <c r="E13" s="12"/>
      <c r="F13" s="47">
        <v>80</v>
      </c>
      <c r="G13" s="33"/>
    </row>
    <row r="14" spans="1:7" ht="15">
      <c r="A14" s="13" t="s">
        <v>44</v>
      </c>
      <c r="B14" s="12"/>
      <c r="C14" s="12"/>
      <c r="D14" s="12"/>
      <c r="E14" s="12"/>
      <c r="F14" s="47">
        <v>30</v>
      </c>
      <c r="G14" s="33"/>
    </row>
    <row r="15" spans="1:7" ht="15">
      <c r="A15" s="13" t="s">
        <v>13</v>
      </c>
      <c r="B15" s="12"/>
      <c r="C15" s="12"/>
      <c r="D15" s="45">
        <v>3</v>
      </c>
      <c r="E15" s="9" t="s">
        <v>3</v>
      </c>
      <c r="F15" s="23">
        <f>D15/100*B7</f>
        <v>10.5</v>
      </c>
      <c r="G15" s="33"/>
    </row>
    <row r="16" spans="1:7" ht="15">
      <c r="A16" s="15" t="s">
        <v>14</v>
      </c>
      <c r="B16" s="16"/>
      <c r="C16" s="16"/>
      <c r="D16" s="48">
        <v>1</v>
      </c>
      <c r="E16" s="16" t="s">
        <v>15</v>
      </c>
      <c r="F16" s="32">
        <f>+G4*D16</f>
        <v>22</v>
      </c>
      <c r="G16" s="39">
        <f>+F16/G$4</f>
        <v>1</v>
      </c>
    </row>
    <row r="17" spans="1:7" ht="15.75">
      <c r="A17" s="17" t="s">
        <v>16</v>
      </c>
      <c r="B17" s="12"/>
      <c r="C17" s="12"/>
      <c r="D17" s="12"/>
      <c r="E17" s="12"/>
      <c r="F17" s="24">
        <f>F7+F9+F10+F11+F12+F13+F14+F15+F16</f>
        <v>1035.22</v>
      </c>
      <c r="G17" s="35">
        <f>+F17/G$4</f>
        <v>47.055454545454545</v>
      </c>
    </row>
    <row r="18" spans="1:7" ht="15">
      <c r="A18" s="5"/>
      <c r="B18" s="5"/>
      <c r="C18" s="5"/>
      <c r="D18" s="5"/>
      <c r="E18" s="5"/>
      <c r="F18" s="22"/>
      <c r="G18" s="33"/>
    </row>
    <row r="19" spans="1:7" ht="15.75">
      <c r="A19" s="18" t="s">
        <v>18</v>
      </c>
      <c r="B19" s="49">
        <v>3500</v>
      </c>
      <c r="C19" s="5" t="s">
        <v>19</v>
      </c>
      <c r="D19" s="43">
        <v>10</v>
      </c>
      <c r="E19" s="5" t="s">
        <v>3</v>
      </c>
      <c r="F19" s="25">
        <f>+B19*D19/100</f>
        <v>350</v>
      </c>
      <c r="G19" s="35">
        <f>+F19/G$4</f>
        <v>15.909090909090908</v>
      </c>
    </row>
    <row r="20" spans="1:7" ht="15.75">
      <c r="A20" s="5"/>
      <c r="B20" s="5"/>
      <c r="C20" s="5"/>
      <c r="D20" s="5"/>
      <c r="E20" s="5"/>
      <c r="F20" s="25"/>
      <c r="G20" s="33"/>
    </row>
    <row r="21" spans="1:7" ht="15.75">
      <c r="A21" s="5" t="s">
        <v>37</v>
      </c>
      <c r="B21" s="49">
        <v>500</v>
      </c>
      <c r="C21" s="5" t="s">
        <v>19</v>
      </c>
      <c r="D21" s="43">
        <v>4</v>
      </c>
      <c r="E21" s="5" t="s">
        <v>3</v>
      </c>
      <c r="F21" s="25">
        <f>+B21*D21/100</f>
        <v>20</v>
      </c>
      <c r="G21" s="35">
        <f>+F21/G$4</f>
        <v>0.9090909090909091</v>
      </c>
    </row>
    <row r="22" spans="1:7" ht="15.75">
      <c r="A22" s="5"/>
      <c r="B22" s="5"/>
      <c r="C22" s="5"/>
      <c r="D22" s="5"/>
      <c r="E22" s="5"/>
      <c r="F22" s="25"/>
      <c r="G22" s="33"/>
    </row>
    <row r="23" spans="1:7" ht="15.75">
      <c r="A23" s="5" t="s">
        <v>22</v>
      </c>
      <c r="B23" s="49">
        <v>5000</v>
      </c>
      <c r="C23" s="5" t="s">
        <v>23</v>
      </c>
      <c r="D23" s="43">
        <v>350</v>
      </c>
      <c r="E23" s="5" t="s">
        <v>24</v>
      </c>
      <c r="F23" s="25">
        <f>+B23/D23</f>
        <v>14.285714285714286</v>
      </c>
      <c r="G23" s="35">
        <f>+F23/G$4</f>
        <v>0.6493506493506493</v>
      </c>
    </row>
    <row r="24" spans="1:7" ht="15.75">
      <c r="A24" s="5"/>
      <c r="B24" s="5"/>
      <c r="C24" s="5"/>
      <c r="D24" s="5"/>
      <c r="E24" s="5"/>
      <c r="F24" s="25"/>
      <c r="G24" s="33"/>
    </row>
    <row r="25" spans="1:7" ht="15.75">
      <c r="A25" s="19" t="s">
        <v>25</v>
      </c>
      <c r="B25" s="49">
        <v>10</v>
      </c>
      <c r="C25" s="5" t="s">
        <v>27</v>
      </c>
      <c r="D25" s="43">
        <v>20</v>
      </c>
      <c r="E25" s="5" t="s">
        <v>28</v>
      </c>
      <c r="F25" s="25">
        <f>+B25*D25</f>
        <v>200</v>
      </c>
      <c r="G25" s="35">
        <f>+F25/G$4</f>
        <v>9.090909090909092</v>
      </c>
    </row>
    <row r="26" spans="1:7" ht="15">
      <c r="A26" s="29" t="s">
        <v>26</v>
      </c>
      <c r="B26" s="29"/>
      <c r="C26" s="29"/>
      <c r="D26" s="29"/>
      <c r="E26" s="29"/>
      <c r="F26" s="31"/>
      <c r="G26" s="34"/>
    </row>
    <row r="27" spans="1:7" ht="15.75">
      <c r="A27" s="4" t="s">
        <v>32</v>
      </c>
      <c r="B27" s="5"/>
      <c r="C27" s="5"/>
      <c r="D27" s="5"/>
      <c r="E27" s="5"/>
      <c r="F27" s="30">
        <f>+F17+F19+F21+F23+F25</f>
        <v>1619.5057142857142</v>
      </c>
      <c r="G27" s="35">
        <f>+F27/G$4</f>
        <v>73.6138961038961</v>
      </c>
    </row>
    <row r="28" spans="1:7" ht="15.75">
      <c r="A28" s="29" t="s">
        <v>33</v>
      </c>
      <c r="B28" s="50">
        <v>180</v>
      </c>
      <c r="C28" s="36" t="s">
        <v>34</v>
      </c>
      <c r="D28" s="37">
        <v>40</v>
      </c>
      <c r="E28" s="36" t="s">
        <v>3</v>
      </c>
      <c r="F28" s="38">
        <f>B28*D28/100</f>
        <v>72</v>
      </c>
      <c r="G28" s="39">
        <f>+F28/G$4</f>
        <v>3.272727272727273</v>
      </c>
    </row>
    <row r="29" spans="1:7" ht="15.75">
      <c r="A29" s="5" t="s">
        <v>35</v>
      </c>
      <c r="B29" s="43">
        <v>10.7</v>
      </c>
      <c r="C29" s="5" t="s">
        <v>36</v>
      </c>
      <c r="D29" s="5"/>
      <c r="E29" s="5"/>
      <c r="F29" s="22">
        <f>+F27-F28</f>
        <v>1547.5057142857142</v>
      </c>
      <c r="G29" s="40">
        <f>+G27-G28</f>
        <v>70.34116883116883</v>
      </c>
    </row>
    <row r="30" spans="1:7" ht="15">
      <c r="A30" s="5"/>
      <c r="B30" s="5"/>
      <c r="C30" s="5"/>
      <c r="D30" s="5"/>
      <c r="E30" s="5"/>
      <c r="F30" s="22"/>
      <c r="G30" s="33"/>
    </row>
    <row r="31" spans="1:7" ht="15">
      <c r="A31" s="5" t="s">
        <v>38</v>
      </c>
      <c r="B31" s="5"/>
      <c r="C31" s="5"/>
      <c r="D31" s="5"/>
      <c r="E31" s="5"/>
      <c r="F31" s="22"/>
      <c r="G31" s="35">
        <f>+G29/(100+B29)*100</f>
        <v>63.542157932401835</v>
      </c>
    </row>
    <row r="32" spans="1:7" ht="15">
      <c r="A32" s="5" t="s">
        <v>40</v>
      </c>
      <c r="B32" s="51">
        <v>1.3</v>
      </c>
      <c r="C32" s="5" t="s">
        <v>41</v>
      </c>
      <c r="D32" s="5"/>
      <c r="E32" s="5"/>
      <c r="F32" s="22"/>
      <c r="G32" s="35"/>
    </row>
    <row r="33" spans="1:7" ht="15.75">
      <c r="A33" s="29" t="s">
        <v>39</v>
      </c>
      <c r="B33" s="52">
        <v>25</v>
      </c>
      <c r="C33" s="29" t="s">
        <v>45</v>
      </c>
      <c r="D33" s="29"/>
      <c r="E33" s="29"/>
      <c r="F33" s="31"/>
      <c r="G33" s="41">
        <f>+G31-(B5-B33)*B32</f>
        <v>57.042157932401835</v>
      </c>
    </row>
    <row r="34" spans="1:7" ht="15">
      <c r="A34" s="5"/>
      <c r="B34" s="5"/>
      <c r="C34" s="5"/>
      <c r="D34" s="5"/>
      <c r="E34" s="5"/>
      <c r="F34" s="22"/>
      <c r="G34" s="5"/>
    </row>
    <row r="35" spans="1:7" ht="18">
      <c r="A35" s="3" t="s">
        <v>0</v>
      </c>
      <c r="B35" s="1"/>
      <c r="C35" s="1"/>
      <c r="D35" s="1"/>
      <c r="E35" s="20">
        <f ca="1">TODAY()</f>
        <v>40564</v>
      </c>
      <c r="F35" s="21"/>
      <c r="G35" s="1"/>
    </row>
    <row r="37" spans="1:7" ht="15.75">
      <c r="A37" s="4" t="s">
        <v>42</v>
      </c>
      <c r="B37" s="1"/>
      <c r="C37" s="1"/>
      <c r="D37" s="1"/>
      <c r="E37" s="1"/>
      <c r="F37" s="21"/>
      <c r="G37" s="1"/>
    </row>
    <row r="38" spans="1:7" ht="15.75">
      <c r="A38" s="1"/>
      <c r="B38" s="5"/>
      <c r="C38" s="5" t="s">
        <v>43</v>
      </c>
      <c r="D38" s="1"/>
      <c r="E38" s="5"/>
      <c r="F38" s="22"/>
      <c r="G38" s="42">
        <v>20</v>
      </c>
    </row>
    <row r="39" spans="1:7" ht="15">
      <c r="A39" s="5"/>
      <c r="B39" s="43">
        <v>30</v>
      </c>
      <c r="C39" s="5" t="s">
        <v>17</v>
      </c>
      <c r="D39" s="5"/>
      <c r="E39" s="5"/>
      <c r="F39" s="27" t="s">
        <v>30</v>
      </c>
      <c r="G39" s="33" t="s">
        <v>30</v>
      </c>
    </row>
    <row r="40" spans="1:7" ht="15.75">
      <c r="A40" s="6" t="s">
        <v>1</v>
      </c>
      <c r="B40" s="7"/>
      <c r="C40" s="7"/>
      <c r="D40" s="7"/>
      <c r="E40" s="7"/>
      <c r="F40" s="28" t="s">
        <v>29</v>
      </c>
      <c r="G40" s="34" t="s">
        <v>31</v>
      </c>
    </row>
    <row r="41" spans="1:7" ht="15">
      <c r="A41" s="8" t="s">
        <v>2</v>
      </c>
      <c r="B41" s="44">
        <v>350</v>
      </c>
      <c r="C41" s="9" t="s">
        <v>20</v>
      </c>
      <c r="D41" s="10">
        <v>40</v>
      </c>
      <c r="E41" s="9" t="s">
        <v>3</v>
      </c>
      <c r="F41" s="23">
        <f>B41*D41/100</f>
        <v>140</v>
      </c>
      <c r="G41" s="35">
        <f>+F41/G$38</f>
        <v>7</v>
      </c>
    </row>
    <row r="42" spans="1:7" ht="15">
      <c r="A42" s="11"/>
      <c r="B42" s="9" t="s">
        <v>4</v>
      </c>
      <c r="C42" s="12"/>
      <c r="D42" s="9" t="s">
        <v>5</v>
      </c>
      <c r="E42" s="12"/>
      <c r="F42" s="23"/>
      <c r="G42" s="35"/>
    </row>
    <row r="43" spans="1:7" ht="15">
      <c r="A43" s="13" t="s">
        <v>6</v>
      </c>
      <c r="B43" s="45">
        <v>12</v>
      </c>
      <c r="C43" s="9" t="s">
        <v>7</v>
      </c>
      <c r="D43" s="46">
        <v>27</v>
      </c>
      <c r="E43" s="9" t="s">
        <v>8</v>
      </c>
      <c r="F43" s="23">
        <f>D43*B43</f>
        <v>324</v>
      </c>
      <c r="G43" s="35">
        <f>+F43/G$38</f>
        <v>16.2</v>
      </c>
    </row>
    <row r="44" spans="1:7" ht="15">
      <c r="A44" s="13" t="s">
        <v>9</v>
      </c>
      <c r="B44" s="14">
        <f>+G38*0.43</f>
        <v>8.6</v>
      </c>
      <c r="C44" s="9" t="s">
        <v>7</v>
      </c>
      <c r="D44" s="46">
        <v>33</v>
      </c>
      <c r="E44" s="9" t="s">
        <v>8</v>
      </c>
      <c r="F44" s="23">
        <f>D44*B44</f>
        <v>283.8</v>
      </c>
      <c r="G44" s="35">
        <f>+F44/G$38</f>
        <v>14.190000000000001</v>
      </c>
    </row>
    <row r="45" spans="1:7" ht="15">
      <c r="A45" s="13" t="s">
        <v>10</v>
      </c>
      <c r="B45" s="12"/>
      <c r="C45" s="12"/>
      <c r="D45" s="12"/>
      <c r="E45" s="12"/>
      <c r="F45" s="47">
        <v>100</v>
      </c>
      <c r="G45" s="35">
        <f>+F45/G$38</f>
        <v>5</v>
      </c>
    </row>
    <row r="46" spans="1:7" ht="15">
      <c r="A46" s="13" t="s">
        <v>11</v>
      </c>
      <c r="B46" s="12"/>
      <c r="C46" s="12"/>
      <c r="D46" s="12"/>
      <c r="E46" s="12"/>
      <c r="F46" s="47">
        <v>35</v>
      </c>
      <c r="G46" s="35"/>
    </row>
    <row r="47" spans="1:7" ht="15">
      <c r="A47" s="13" t="s">
        <v>12</v>
      </c>
      <c r="B47" s="12"/>
      <c r="C47" s="12"/>
      <c r="D47" s="12"/>
      <c r="E47" s="12"/>
      <c r="F47" s="47">
        <v>60</v>
      </c>
      <c r="G47" s="35"/>
    </row>
    <row r="48" spans="1:7" ht="15">
      <c r="A48" s="13" t="s">
        <v>44</v>
      </c>
      <c r="B48" s="12"/>
      <c r="C48" s="12"/>
      <c r="D48" s="12"/>
      <c r="E48" s="12"/>
      <c r="F48" s="47">
        <v>30</v>
      </c>
      <c r="G48" s="35"/>
    </row>
    <row r="49" spans="1:7" ht="15">
      <c r="A49" s="13" t="s">
        <v>13</v>
      </c>
      <c r="B49" s="12"/>
      <c r="C49" s="12"/>
      <c r="D49" s="45">
        <v>3</v>
      </c>
      <c r="E49" s="9" t="s">
        <v>3</v>
      </c>
      <c r="F49" s="23">
        <f>D49/100*B41</f>
        <v>10.5</v>
      </c>
      <c r="G49" s="35"/>
    </row>
    <row r="50" spans="1:7" ht="15">
      <c r="A50" s="15" t="s">
        <v>14</v>
      </c>
      <c r="B50" s="16"/>
      <c r="C50" s="16"/>
      <c r="D50" s="48">
        <v>2</v>
      </c>
      <c r="E50" s="16" t="s">
        <v>15</v>
      </c>
      <c r="F50" s="32">
        <f>+G38*D50</f>
        <v>40</v>
      </c>
      <c r="G50" s="35">
        <f>+F50/G$38</f>
        <v>2</v>
      </c>
    </row>
    <row r="51" spans="1:7" ht="15.75">
      <c r="A51" s="17" t="s">
        <v>16</v>
      </c>
      <c r="B51" s="12"/>
      <c r="C51" s="12"/>
      <c r="D51" s="12"/>
      <c r="E51" s="12"/>
      <c r="F51" s="24">
        <f>F41+F43+F44+F45+F46+F47+F48+F49+F50</f>
        <v>1023.3</v>
      </c>
      <c r="G51" s="35">
        <f>+F51/G$38</f>
        <v>51.165</v>
      </c>
    </row>
    <row r="52" spans="1:7" ht="15">
      <c r="A52" s="5"/>
      <c r="B52" s="5"/>
      <c r="C52" s="5"/>
      <c r="D52" s="5"/>
      <c r="E52" s="5"/>
      <c r="F52" s="22"/>
      <c r="G52" s="35"/>
    </row>
    <row r="53" spans="1:7" ht="15.75">
      <c r="A53" s="18" t="s">
        <v>18</v>
      </c>
      <c r="B53" s="49">
        <v>600</v>
      </c>
      <c r="C53" s="5" t="s">
        <v>19</v>
      </c>
      <c r="D53" s="43">
        <v>10</v>
      </c>
      <c r="E53" s="5" t="s">
        <v>3</v>
      </c>
      <c r="F53" s="25">
        <f>+B53*D53/100</f>
        <v>60</v>
      </c>
      <c r="G53" s="35">
        <f>+F53/G$38</f>
        <v>3</v>
      </c>
    </row>
    <row r="54" spans="1:7" ht="15.75">
      <c r="A54" s="5"/>
      <c r="B54" s="5"/>
      <c r="C54" s="5"/>
      <c r="D54" s="5"/>
      <c r="E54" s="5"/>
      <c r="F54" s="25"/>
      <c r="G54" s="35"/>
    </row>
    <row r="55" spans="1:7" ht="15.75">
      <c r="A55" s="5" t="s">
        <v>37</v>
      </c>
      <c r="B55" s="49">
        <v>500</v>
      </c>
      <c r="C55" s="5" t="s">
        <v>19</v>
      </c>
      <c r="D55" s="43">
        <v>4</v>
      </c>
      <c r="E55" s="5" t="s">
        <v>3</v>
      </c>
      <c r="F55" s="25">
        <f>+B55*D55/100</f>
        <v>20</v>
      </c>
      <c r="G55" s="35">
        <f>+F55/G$38</f>
        <v>1</v>
      </c>
    </row>
    <row r="56" spans="1:7" ht="15.75">
      <c r="A56" s="5"/>
      <c r="B56" s="5"/>
      <c r="C56" s="5"/>
      <c r="D56" s="5"/>
      <c r="E56" s="5"/>
      <c r="F56" s="25"/>
      <c r="G56" s="35"/>
    </row>
    <row r="57" spans="1:7" ht="15.75">
      <c r="A57" s="5" t="s">
        <v>22</v>
      </c>
      <c r="B57" s="49">
        <v>1800</v>
      </c>
      <c r="C57" s="5" t="s">
        <v>23</v>
      </c>
      <c r="D57" s="43">
        <v>90</v>
      </c>
      <c r="E57" s="5" t="s">
        <v>24</v>
      </c>
      <c r="F57" s="25">
        <f>+B57/D57</f>
        <v>20</v>
      </c>
      <c r="G57" s="35">
        <f>+F57/G$38</f>
        <v>1</v>
      </c>
    </row>
    <row r="58" spans="1:7" ht="15.75">
      <c r="A58" s="5"/>
      <c r="B58" s="5"/>
      <c r="C58" s="5"/>
      <c r="D58" s="5"/>
      <c r="E58" s="5"/>
      <c r="F58" s="25"/>
      <c r="G58" s="35"/>
    </row>
    <row r="59" spans="1:7" ht="15.75">
      <c r="A59" s="19" t="s">
        <v>25</v>
      </c>
      <c r="B59" s="49">
        <v>18</v>
      </c>
      <c r="C59" s="5" t="s">
        <v>27</v>
      </c>
      <c r="D59" s="43">
        <v>16</v>
      </c>
      <c r="E59" s="5" t="s">
        <v>28</v>
      </c>
      <c r="F59" s="25">
        <f>+B59*D59</f>
        <v>288</v>
      </c>
      <c r="G59" s="35">
        <f>+F59/G$38</f>
        <v>14.4</v>
      </c>
    </row>
    <row r="60" spans="1:7" ht="15">
      <c r="A60" s="29" t="s">
        <v>26</v>
      </c>
      <c r="B60" s="29"/>
      <c r="C60" s="29"/>
      <c r="D60" s="29"/>
      <c r="E60" s="29"/>
      <c r="F60" s="31"/>
      <c r="G60" s="39"/>
    </row>
    <row r="61" spans="1:7" ht="15.75">
      <c r="A61" s="4" t="s">
        <v>32</v>
      </c>
      <c r="B61" s="5"/>
      <c r="C61" s="5"/>
      <c r="D61" s="5"/>
      <c r="E61" s="5"/>
      <c r="F61" s="30">
        <f>+F51+F53+F55+F57+F59</f>
        <v>1411.3</v>
      </c>
      <c r="G61" s="35">
        <f>+F61/G$38</f>
        <v>70.565</v>
      </c>
    </row>
    <row r="62" spans="1:7" ht="15.75">
      <c r="A62" s="29" t="s">
        <v>33</v>
      </c>
      <c r="B62" s="50">
        <v>180</v>
      </c>
      <c r="C62" s="36" t="s">
        <v>34</v>
      </c>
      <c r="D62" s="37">
        <v>40</v>
      </c>
      <c r="E62" s="36" t="s">
        <v>3</v>
      </c>
      <c r="F62" s="38">
        <f>B62*D62/100</f>
        <v>72</v>
      </c>
      <c r="G62" s="39">
        <f>+F62/G$38</f>
        <v>3.6</v>
      </c>
    </row>
    <row r="63" spans="1:7" ht="15.75">
      <c r="A63" s="5" t="s">
        <v>35</v>
      </c>
      <c r="B63" s="43">
        <v>10.7</v>
      </c>
      <c r="C63" s="5" t="s">
        <v>36</v>
      </c>
      <c r="D63" s="5"/>
      <c r="E63" s="5"/>
      <c r="F63" s="22">
        <f>+F61-F62</f>
        <v>1339.3</v>
      </c>
      <c r="G63" s="40">
        <f>+G61-G62</f>
        <v>66.965</v>
      </c>
    </row>
    <row r="64" spans="1:7" ht="15">
      <c r="A64" s="5"/>
      <c r="B64" s="5"/>
      <c r="C64" s="5"/>
      <c r="D64" s="5"/>
      <c r="E64" s="5"/>
      <c r="F64" s="22"/>
      <c r="G64" s="33"/>
    </row>
    <row r="65" spans="1:7" ht="15">
      <c r="A65" s="5" t="s">
        <v>38</v>
      </c>
      <c r="B65" s="5"/>
      <c r="C65" s="5"/>
      <c r="D65" s="5"/>
      <c r="E65" s="5"/>
      <c r="F65" s="22"/>
      <c r="G65" s="35">
        <f>+G63/(100+B63)*100</f>
        <v>60.49232158988257</v>
      </c>
    </row>
    <row r="66" spans="1:7" ht="15">
      <c r="A66" s="5" t="s">
        <v>40</v>
      </c>
      <c r="B66" s="51">
        <v>1.3</v>
      </c>
      <c r="C66" s="5" t="s">
        <v>41</v>
      </c>
      <c r="D66" s="5"/>
      <c r="E66" s="5"/>
      <c r="F66" s="22"/>
      <c r="G66" s="35"/>
    </row>
    <row r="67" spans="1:7" ht="15.75">
      <c r="A67" s="29" t="s">
        <v>39</v>
      </c>
      <c r="B67" s="52">
        <v>25</v>
      </c>
      <c r="C67" s="29" t="s">
        <v>45</v>
      </c>
      <c r="D67" s="29"/>
      <c r="E67" s="29"/>
      <c r="F67" s="31"/>
      <c r="G67" s="41">
        <f>+G65-(B39-B67)*B66</f>
        <v>53.99232158988257</v>
      </c>
    </row>
    <row r="68" spans="1:7" ht="15">
      <c r="A68" s="5"/>
      <c r="B68" s="5"/>
      <c r="C68" s="5"/>
      <c r="D68" s="5"/>
      <c r="E68" s="5"/>
      <c r="F68" s="22"/>
      <c r="G68" s="5"/>
    </row>
  </sheetData>
  <printOptions/>
  <pageMargins left="0.5905511811023623" right="0.3937007874015748" top="1.68" bottom="0.79" header="0.5118110236220472" footer="0.5118110236220472"/>
  <pageSetup horizontalDpi="600" verticalDpi="600" orientation="portrait" paperSize="9" r:id="rId2"/>
  <headerFooter alignWithMargins="0">
    <oddHeader>&amp;R&amp;G</oddHeader>
    <oddFooter>&amp;L© DLR Westerwald-Osteifel, Bahnhofstr. 32, 56410 Montabaur&amp;RTel. 02602 9228-0</oddFooter>
  </headerFooter>
  <rowBreaks count="1" manualBreakCount="1">
    <brk id="34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Agrarverwaltung RLP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DLR WW-OE</dc:creator>
  <cp:keywords/>
  <dc:description/>
  <cp:lastModifiedBy>Holthaus</cp:lastModifiedBy>
  <cp:lastPrinted>2011-01-21T11:22:48Z</cp:lastPrinted>
  <dcterms:created xsi:type="dcterms:W3CDTF">2007-07-04T11:31:19Z</dcterms:created>
  <dcterms:modified xsi:type="dcterms:W3CDTF">2011-01-21T11:28:40Z</dcterms:modified>
  <cp:category/>
  <cp:version/>
  <cp:contentType/>
  <cp:contentStatus/>
</cp:coreProperties>
</file>